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MFL Construction Files\Wood ReBuild 2018 to 2020\SFB\"/>
    </mc:Choice>
  </mc:AlternateContent>
  <bookViews>
    <workbookView xWindow="0" yWindow="60" windowWidth="28800" windowHeight="1222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/>
</workbook>
</file>

<file path=xl/calcChain.xml><?xml version="1.0" encoding="utf-8"?>
<calcChain xmlns="http://schemas.openxmlformats.org/spreadsheetml/2006/main">
  <c r="I218" i="1" l="1"/>
  <c r="I190" i="1" l="1"/>
  <c r="I173" i="1"/>
  <c r="I21" i="1"/>
  <c r="I208" i="1" l="1"/>
  <c r="I204" i="1"/>
  <c r="I200" i="1"/>
  <c r="I198" i="1"/>
  <c r="I197" i="1" l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<sst xmlns="http://schemas.openxmlformats.org/spreadsheetml/2006/main" count="406" uniqueCount="394">
  <si>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</si>
  <si>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</si>
  <si>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</si>
  <si>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</si>
  <si>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</si>
  <si>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</si>
  <si>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</si>
  <si>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</si>
  <si>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</si>
  <si>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</si>
  <si>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</si>
  <si>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</si>
  <si>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</si>
  <si>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</si>
  <si>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</si>
  <si>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</si>
  <si>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</si>
  <si>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</si>
  <si>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</si>
  <si>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</si>
  <si>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</si>
  <si>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</si>
  <si>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</si>
  <si>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</si>
  <si>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</si>
  <si>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</si>
  <si>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</si>
  <si>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</si>
  <si>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</si>
  <si>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</si>
  <si>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</si>
  <si>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</si>
  <si>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</si>
  <si>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</si>
  <si>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</si>
  <si>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</si>
  <si>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</si>
  <si>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</si>
  <si>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</si>
  <si>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</si>
  <si>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</si>
  <si>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</si>
  <si>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</si>
  <si>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</si>
  <si>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</si>
  <si>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</si>
  <si>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</si>
  <si>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</si>
  <si>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</si>
  <si>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</si>
  <si>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</si>
  <si>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</si>
  <si>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</si>
  <si>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</si>
  <si>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</si>
  <si>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</si>
  <si>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</si>
  <si>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</si>
  <si>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</si>
  <si>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</si>
  <si>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</si>
  <si>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</si>
  <si>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</si>
  <si>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</si>
  <si>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</si>
  <si>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</si>
  <si>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</si>
  <si>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</si>
  <si>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</si>
  <si>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</si>
  <si>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</si>
  <si>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</si>
  <si>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</si>
  <si>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</si>
  <si>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</si>
  <si>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</si>
  <si>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</si>
  <si>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</si>
  <si>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</si>
  <si>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</si>
  <si>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</si>
  <si>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</si>
  <si>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</si>
  <si>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</si>
  <si>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</si>
  <si>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</si>
  <si>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</si>
  <si>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</si>
  <si>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</si>
  <si>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</si>
  <si>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</si>
  <si>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</si>
  <si>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</si>
  <si>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</si>
  <si>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</si>
  <si>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</si>
  <si>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</si>
  <si>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</si>
  <si>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</si>
  <si>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</si>
  <si>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</si>
  <si>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</si>
  <si>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</si>
  <si>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</si>
  <si>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</si>
  <si>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</si>
  <si>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</si>
  <si>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</si>
  <si>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</si>
  <si>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</si>
  <si>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</si>
  <si>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</si>
  <si>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</si>
  <si>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</si>
  <si>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</si>
  <si>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</si>
  <si>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</si>
  <si>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</si>
  <si>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</si>
  <si>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</si>
  <si>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</si>
  <si>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</si>
  <si>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</si>
  <si>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</si>
  <si>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</si>
  <si>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</si>
  <si>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</si>
  <si>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</si>
  <si>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</si>
  <si>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</si>
  <si>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</si>
  <si>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</si>
  <si>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</si>
  <si>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</si>
  <si>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</si>
  <si>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</si>
  <si>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</si>
  <si>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</si>
  <si>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</si>
  <si>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</si>
  <si>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</si>
  <si>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</si>
  <si>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</si>
  <si>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</si>
  <si>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</si>
  <si>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</si>
  <si>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</si>
  <si>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</si>
  <si>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</si>
  <si>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</si>
  <si>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</si>
  <si>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</si>
  <si>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</si>
  <si>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</si>
  <si>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</si>
  <si>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</si>
  <si>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</si>
  <si>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</si>
  <si>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</si>
  <si>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</si>
  <si>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</si>
  <si>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</si>
  <si>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</si>
  <si>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</si>
  <si>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</si>
  <si>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</si>
  <si>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</si>
  <si>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</si>
  <si>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</si>
  <si>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</si>
  <si>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</si>
  <si>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</si>
  <si>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</si>
  <si>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</si>
  <si>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</si>
  <si>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</si>
  <si>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</si>
  <si>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</si>
  <si>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</si>
  <si>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</si>
  <si>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</si>
  <si>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</si>
  <si>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</si>
  <si>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</si>
  <si>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</si>
  <si>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</si>
  <si>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</si>
  <si>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</si>
  <si>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</si>
  <si>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</si>
  <si>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</si>
  <si>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</si>
  <si>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</si>
  <si>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</si>
  <si>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</si>
  <si>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</si>
  <si>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</si>
  <si>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</si>
  <si>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</si>
  <si>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</si>
  <si>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</si>
  <si>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</si>
  <si>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</si>
  <si>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</si>
  <si>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</si>
  <si>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</si>
  <si>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</si>
  <si>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</si>
  <si>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</si>
  <si>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</si>
  <si>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</si>
  <si>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</si>
  <si>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</si>
  <si>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</si>
  <si>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</si>
  <si>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</si>
  <si>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</si>
  <si>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</si>
  <si>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</si>
  <si>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</si>
  <si>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</si>
  <si>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</si>
  <si>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</si>
  <si>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</si>
  <si>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</si>
  <si>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</si>
  <si>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</si>
  <si>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</si>
  <si>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</si>
  <si>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</si>
  <si>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</si>
  <si>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</si>
  <si>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</si>
  <si>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</si>
  <si>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</si>
  <si>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</si>
  <si>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</si>
  <si>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</si>
  <si>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</si>
  <si>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</si>
  <si>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</si>
  <si>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</si>
  <si>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</si>
  <si>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</si>
  <si>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</si>
  <si>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</si>
  <si>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</si>
  <si>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</si>
  <si>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</si>
  <si>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</si>
  <si>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</si>
  <si>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</si>
  <si>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</si>
  <si>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</si>
  <si>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</si>
  <si>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</si>
  <si>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</si>
  <si>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</si>
  <si>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</si>
  <si>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</si>
  <si>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</si>
  <si>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</si>
  <si>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</si>
  <si>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</si>
  <si>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</si>
  <si>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</si>
  <si>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</si>
  <si>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</si>
  <si>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</si>
  <si>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</si>
  <si>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</si>
  <si>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</si>
  <si>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</si>
  <si>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</si>
  <si>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</si>
  <si>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</si>
  <si>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</si>
  <si>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</si>
  <si>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</si>
  <si>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</si>
  <si>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</si>
  <si>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</si>
  <si>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</si>
  <si>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</si>
  <si>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</si>
  <si>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</si>
  <si>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</si>
  <si>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</si>
  <si>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</si>
  <si>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</si>
  <si>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</si>
  <si>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</si>
  <si>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</si>
  <si>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</si>
  <si>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</si>
  <si>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</si>
  <si>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</si>
  <si>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</si>
  <si>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</si>
  <si>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</si>
  <si>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</si>
  <si>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</si>
  <si>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</si>
  <si>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</si>
  <si>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</si>
  <si>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</si>
  <si>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</si>
  <si>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</si>
  <si>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</si>
  <si>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</si>
  <si>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</si>
  <si>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</si>
  <si>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</si>
  <si>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</si>
  <si>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</si>
  <si>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</si>
  <si>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</si>
  <si>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</si>
  <si>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</si>
  <si>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</si>
  <si>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</si>
  <si>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</si>
  <si>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</si>
  <si>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</si>
  <si>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</si>
  <si>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</si>
  <si>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</si>
  <si>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</si>
  <si>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</si>
  <si>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</si>
  <si>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</si>
  <si>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</si>
  <si>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</si>
  <si>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</si>
  <si>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</si>
  <si>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</si>
  <si>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</si>
  <si>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</si>
  <si>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</si>
  <si>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</si>
  <si>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</si>
  <si>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</si>
  <si>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</si>
  <si>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</si>
  <si>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</si>
  <si>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</si>
  <si>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</si>
  <si>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</si>
  <si>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</si>
  <si>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</si>
  <si>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</si>
  <si>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</si>
  <si>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</si>
  <si>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</si>
  <si>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</si>
  <si>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</si>
  <si>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</si>
  <si>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</si>
  <si>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</si>
  <si>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</si>
  <si>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</si>
  <si>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</si>
  <si>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</si>
  <si>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</si>
  <si>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</si>
  <si>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</si>
  <si>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</si>
  <si>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</si>
  <si>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</si>
  <si>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</si>
  <si>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</si>
  <si>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</si>
  <si>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</si>
  <si>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</si>
  <si>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</si>
  <si>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</si>
  <si>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</si>
  <si>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</si>
  <si>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</si>
  <si>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</si>
  <si>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</si>
  <si>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</si>
  <si>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</si>
  <si>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</si>
  <si>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</si>
  <si>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</si>
  <si>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</si>
  <si>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</si>
  <si>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City of Tempe/Maricopa County</t>
  </si>
  <si>
    <t>Tempe Elementary School District No. 03</t>
  </si>
  <si>
    <t>Avid Architects</t>
  </si>
  <si>
    <t>Chasse Building Team</t>
  </si>
  <si>
    <t>Maricopa</t>
  </si>
  <si>
    <t>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</si>
</sst>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5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" fillId="12" borderId="70" xfId="0" applyNumberFormat="1" applyFont="1" applyFill="1" applyBorder="1" applyProtection="1"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zoomScaleNormal="100" zoomScaleSheetLayoutView="100" workbookViewId="0">
      <selection activeCell="E14" sqref="E14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3"/>
      <c r="B1" s="343"/>
      <c r="C1" s="343"/>
      <c r="D1" s="344"/>
      <c r="E1" s="350" t="s">
        <v>384</v>
      </c>
      <c r="F1" s="351"/>
      <c r="G1" s="351"/>
      <c r="H1" s="351"/>
      <c r="I1" s="351"/>
      <c r="J1" s="352"/>
    </row>
    <row r="2" spans="1:137" s="1" customFormat="1">
      <c r="A2" s="345" t="s">
        <v>387</v>
      </c>
      <c r="B2" s="346"/>
      <c r="C2" s="346"/>
      <c r="D2" s="347"/>
      <c r="E2" s="356" t="s">
        <v>199</v>
      </c>
      <c r="F2" s="346"/>
      <c r="G2" s="346"/>
      <c r="H2" s="346"/>
      <c r="I2" s="346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3"/>
      <c r="F3" s="354"/>
      <c r="G3" s="354"/>
      <c r="H3" s="354"/>
      <c r="I3" s="354"/>
      <c r="J3" s="355"/>
      <c r="N3" s="105"/>
    </row>
    <row r="4" spans="1:137" ht="4.5" customHeight="1" thickBot="1">
      <c r="A4" s="348"/>
      <c r="B4" s="348"/>
      <c r="C4" s="348"/>
      <c r="D4" s="348"/>
      <c r="E4" s="348"/>
      <c r="F4" s="348"/>
      <c r="G4" s="348"/>
      <c r="H4" s="348"/>
      <c r="I4" s="348"/>
      <c r="J4" s="349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389</v>
      </c>
      <c r="F5" s="364"/>
      <c r="G5" s="361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6" t="s">
        <v>393</v>
      </c>
      <c r="F6" s="337"/>
      <c r="G6" s="362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6" t="s">
        <v>390</v>
      </c>
      <c r="F7" s="337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6" t="s">
        <v>391</v>
      </c>
      <c r="F8" s="337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6" t="s">
        <v>392</v>
      </c>
      <c r="F9" s="337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8"/>
      <c r="F10" s="337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1"/>
      <c r="F11" s="342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7" t="s">
        <v>388</v>
      </c>
      <c r="F12" s="358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1203724.8300000003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9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60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>
        <v>73499.27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>
        <f>1500+250+600+2669.2+6720</f>
        <v>11739.2</v>
      </c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85238.47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>
        <v>3600</v>
      </c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3600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335">
        <f>2812.09+18479.48</f>
        <v>21291.57</v>
      </c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>
        <v>30000</v>
      </c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51291.57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>
        <f>10000+2068.18+80080</f>
        <v>92148.18</v>
      </c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92148.18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/>
      <c r="H197" s="253"/>
      <c r="I197" s="254">
        <f>10000+150684+22470+6250</f>
        <v>189404</v>
      </c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>
        <f>5562+9342+30144+12816+49742+2601+34147.5+10746+4500+29932+10746</f>
        <v>200278.5</v>
      </c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>
        <f>3000+1538.46</f>
        <v>4538.46</v>
      </c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>
        <f>3885.7+75000</f>
        <v>78885.7</v>
      </c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>
        <v>10461.5</v>
      </c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0</v>
      </c>
      <c r="I206" s="206">
        <f>SUM(I195:I205)</f>
        <v>483568.16000000003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>
        <f>24970+9610+2574+3486+90922.5+63282.8+2700+1912+9850+2500+30830.4+1500+1505+3150+9180+60000</f>
        <v>317972.69999999995</v>
      </c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317972.69999999995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1033819.08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0</v>
      </c>
      <c r="I215" s="72">
        <f>(I23+I28+I36+I44+I51+I58+I74+I86+I101+I116+I130+I138+I144+I149+I152+I160+I168+I177+I183+I188+I171+I193+I206+I214)</f>
        <v>1033819.08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4.7500000477683914E-2</v>
      </c>
      <c r="C216" s="35" t="s">
        <v>172</v>
      </c>
      <c r="D216" s="14"/>
      <c r="E216" s="77"/>
      <c r="F216" s="333">
        <f>SUM(G216:I216)</f>
        <v>57176.93</v>
      </c>
      <c r="G216" s="304"/>
      <c r="H216" s="305"/>
      <c r="I216" s="305">
        <v>57176.93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1.4999997964651103E-2</v>
      </c>
      <c r="C217" s="36" t="s">
        <v>173</v>
      </c>
      <c r="D217" s="37"/>
      <c r="E217" s="78"/>
      <c r="F217" s="325">
        <f>SUM(G217:I217)</f>
        <v>18055.87</v>
      </c>
      <c r="G217" s="304"/>
      <c r="H217" s="305"/>
      <c r="I217" s="305">
        <v>18055.87</v>
      </c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1.4999997964651103E-2</v>
      </c>
      <c r="C218" s="38" t="s">
        <v>174</v>
      </c>
      <c r="D218" s="37"/>
      <c r="E218" s="79"/>
      <c r="F218" s="325">
        <f>SUM(G218:I218)</f>
        <v>18055.87</v>
      </c>
      <c r="G218" s="306"/>
      <c r="H218" s="307"/>
      <c r="I218" s="307">
        <f>12037.25+6018.62</f>
        <v>18055.87</v>
      </c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1.0999997399737942E-2</v>
      </c>
      <c r="C219" s="40" t="s">
        <v>175</v>
      </c>
      <c r="D219" s="37"/>
      <c r="E219" s="79"/>
      <c r="F219" s="325">
        <f>SUM(G219:I219)</f>
        <v>13240.97</v>
      </c>
      <c r="G219" s="306"/>
      <c r="H219" s="307"/>
      <c r="I219" s="307">
        <v>13240.97</v>
      </c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5.264999808967967E-2</v>
      </c>
      <c r="C220" s="41" t="s">
        <v>176</v>
      </c>
      <c r="D220" s="37"/>
      <c r="E220" s="80"/>
      <c r="F220" s="327">
        <f>SUM(G220:I220)</f>
        <v>63376.11</v>
      </c>
      <c r="G220" s="308"/>
      <c r="H220" s="309"/>
      <c r="I220" s="309">
        <v>63376.11</v>
      </c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1203724.8300000003</v>
      </c>
      <c r="F221" s="171"/>
      <c r="G221" s="43">
        <f>SUM(G215:G220)</f>
        <v>0</v>
      </c>
      <c r="H221" s="43">
        <f>SUM(H215:H220)</f>
        <v>0</v>
      </c>
      <c r="I221" s="43">
        <f>SUM(I215:I220)</f>
        <v>1203724.8300000003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9">
        <f>SUM(G221:I221)</f>
        <v>1203724.8300000003</v>
      </c>
      <c r="F222" s="340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C17:C18"/>
    <mergeCell ref="G5:G6"/>
    <mergeCell ref="E5:F5"/>
    <mergeCell ref="E9:F9"/>
    <mergeCell ref="E6:F6"/>
    <mergeCell ref="A1:D1"/>
    <mergeCell ref="A2:D2"/>
    <mergeCell ref="A4:J4"/>
    <mergeCell ref="E1:J1"/>
    <mergeCell ref="E3:J3"/>
    <mergeCell ref="E2:I2"/>
    <mergeCell ref="E7:F7"/>
    <mergeCell ref="E8:F8"/>
    <mergeCell ref="E10:F10"/>
    <mergeCell ref="E222:F222"/>
    <mergeCell ref="E11:F11"/>
    <mergeCell ref="E12:F12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Robyn Reichert</cp:lastModifiedBy>
  <cp:lastPrinted>2019-11-08T22:30:15Z</cp:lastPrinted>
  <dcterms:created xsi:type="dcterms:W3CDTF">2006-08-31T18:48:44Z</dcterms:created>
  <dcterms:modified xsi:type="dcterms:W3CDTF">2020-02-27T16:12:23Z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